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Tableau allures VMA" sheetId="1" r:id="rId1"/>
    <sheet name="TEST 1500m" sheetId="2" r:id="rId2"/>
  </sheets>
  <definedNames>
    <definedName name="_xlnm.Print_Area" localSheetId="0">'Tableau allures VMA'!$A$1:$T$34</definedName>
  </definedNames>
  <calcPr fullCalcOnLoad="1"/>
</workbook>
</file>

<file path=xl/sharedStrings.xml><?xml version="1.0" encoding="utf-8"?>
<sst xmlns="http://schemas.openxmlformats.org/spreadsheetml/2006/main" count="188" uniqueCount="40">
  <si>
    <t>km/h</t>
  </si>
  <si>
    <t>% VMA</t>
  </si>
  <si>
    <t>Allures d'entraînement</t>
  </si>
  <si>
    <t xml:space="preserve">Footing récupération/échauffement </t>
  </si>
  <si>
    <t>50 à 60%</t>
  </si>
  <si>
    <t>10 mn à 1 h en continu</t>
  </si>
  <si>
    <t>Endurance pure</t>
  </si>
  <si>
    <t>60 à 70%</t>
  </si>
  <si>
    <t>45 mn à 2 h en continu</t>
  </si>
  <si>
    <t>Endurance active</t>
  </si>
  <si>
    <t>75 à 85%</t>
  </si>
  <si>
    <t>fractionné 10 mn à 30 mn</t>
  </si>
  <si>
    <t>VMA longue</t>
  </si>
  <si>
    <t>90 à 95%</t>
  </si>
  <si>
    <t>fractionné 1 mn à 6 mn</t>
  </si>
  <si>
    <t>VMA courte</t>
  </si>
  <si>
    <t>100 à 105%</t>
  </si>
  <si>
    <t>fractionné 15 s à 60 s</t>
  </si>
  <si>
    <t>30"/30"</t>
  </si>
  <si>
    <t>distance à parcourir :</t>
  </si>
  <si>
    <t>m</t>
  </si>
  <si>
    <t>45"/30"</t>
  </si>
  <si>
    <t>5 000 m (90 à 95%)</t>
  </si>
  <si>
    <t>entre</t>
  </si>
  <si>
    <t>et</t>
  </si>
  <si>
    <t>15 km (85 à 90%)</t>
  </si>
  <si>
    <t>Temps susceptibles d'être maintenus en compétitions en fonction de cette VMA, avec un entraînement spécifique approprié à la distance préparée.</t>
  </si>
  <si>
    <t>10 km (85 à 90%)</t>
  </si>
  <si>
    <t>Semi-marathon (80 à 85%)</t>
  </si>
  <si>
    <t>Marathon (75 à 85%)</t>
  </si>
  <si>
    <t>VMA de :</t>
  </si>
  <si>
    <t xml:space="preserve">et </t>
  </si>
  <si>
    <t>Km/h</t>
  </si>
  <si>
    <t>(entrez votre vma)</t>
  </si>
  <si>
    <t>Calcul de la V.M.A à partir d'un test sur 1500m</t>
  </si>
  <si>
    <t>Temps mis au 1500m</t>
  </si>
  <si>
    <t>V.M.A obtenue</t>
  </si>
  <si>
    <t>mns.</t>
  </si>
  <si>
    <t>sec.</t>
  </si>
  <si>
    <t>Allures compétitions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</si>
</sst>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&quot;h &quot;mm&quot;' &quot;ss"/>
    <numFmt numFmtId="166" formatCode="h:mm:ss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hair"/>
    </border>
    <border>
      <left/>
      <right style="thin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hair"/>
    </border>
    <border>
      <left/>
      <right style="thin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 style="medium"/>
      <bottom style="hair"/>
    </border>
    <border>
      <left style="medium"/>
      <right style="medium"/>
      <top style="hair"/>
      <bottom style="medium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9" fontId="0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9" fontId="0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164" fontId="3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0" fontId="0" fillId="33" borderId="22" xfId="0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45" fontId="3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left"/>
    </xf>
    <xf numFmtId="2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166" fontId="4" fillId="0" borderId="30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166" fontId="4" fillId="0" borderId="35" xfId="0" applyNumberFormat="1" applyFont="1" applyBorder="1" applyAlignment="1">
      <alignment horizontal="center"/>
    </xf>
    <xf numFmtId="166" fontId="4" fillId="0" borderId="36" xfId="0" applyNumberFormat="1" applyFont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22" xfId="0" applyFont="1" applyFill="1" applyBorder="1" applyAlignment="1">
      <alignment horizontal="left"/>
    </xf>
    <xf numFmtId="2" fontId="3" fillId="33" borderId="22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65" fontId="0" fillId="34" borderId="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65" fontId="3" fillId="34" borderId="0" xfId="0" applyNumberFormat="1" applyFont="1" applyFill="1" applyBorder="1" applyAlignment="1">
      <alignment horizontal="left"/>
    </xf>
    <xf numFmtId="166" fontId="4" fillId="33" borderId="1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2" fontId="3" fillId="35" borderId="0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166" fontId="4" fillId="36" borderId="39" xfId="0" applyNumberFormat="1" applyFont="1" applyFill="1" applyBorder="1" applyAlignment="1">
      <alignment horizontal="center"/>
    </xf>
    <xf numFmtId="166" fontId="4" fillId="36" borderId="40" xfId="0" applyNumberFormat="1" applyFont="1" applyFill="1" applyBorder="1" applyAlignment="1">
      <alignment horizontal="center"/>
    </xf>
    <xf numFmtId="166" fontId="4" fillId="36" borderId="41" xfId="0" applyNumberFormat="1" applyFont="1" applyFill="1" applyBorder="1" applyAlignment="1">
      <alignment horizontal="center"/>
    </xf>
    <xf numFmtId="2" fontId="3" fillId="37" borderId="0" xfId="0" applyNumberFormat="1" applyFont="1" applyFill="1" applyBorder="1" applyAlignment="1">
      <alignment/>
    </xf>
    <xf numFmtId="166" fontId="5" fillId="37" borderId="39" xfId="0" applyNumberFormat="1" applyFont="1" applyFill="1" applyBorder="1" applyAlignment="1">
      <alignment horizontal="center"/>
    </xf>
    <xf numFmtId="166" fontId="5" fillId="37" borderId="40" xfId="0" applyNumberFormat="1" applyFont="1" applyFill="1" applyBorder="1" applyAlignment="1">
      <alignment horizontal="center"/>
    </xf>
    <xf numFmtId="166" fontId="5" fillId="37" borderId="42" xfId="0" applyNumberFormat="1" applyFont="1" applyFill="1" applyBorder="1" applyAlignment="1">
      <alignment horizontal="center"/>
    </xf>
    <xf numFmtId="166" fontId="5" fillId="37" borderId="43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3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3" fillId="37" borderId="18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 horizontal="left"/>
    </xf>
    <xf numFmtId="2" fontId="7" fillId="38" borderId="0" xfId="0" applyNumberFormat="1" applyFont="1" applyFill="1" applyBorder="1" applyAlignment="1">
      <alignment/>
    </xf>
    <xf numFmtId="0" fontId="6" fillId="38" borderId="18" xfId="0" applyFont="1" applyFill="1" applyBorder="1" applyAlignment="1">
      <alignment/>
    </xf>
    <xf numFmtId="166" fontId="8" fillId="38" borderId="39" xfId="0" applyNumberFormat="1" applyFont="1" applyFill="1" applyBorder="1" applyAlignment="1">
      <alignment horizontal="center"/>
    </xf>
    <xf numFmtId="166" fontId="8" fillId="38" borderId="44" xfId="0" applyNumberFormat="1" applyFont="1" applyFill="1" applyBorder="1" applyAlignment="1">
      <alignment horizontal="center"/>
    </xf>
    <xf numFmtId="166" fontId="8" fillId="38" borderId="43" xfId="0" applyNumberFormat="1" applyFont="1" applyFill="1" applyBorder="1" applyAlignment="1">
      <alignment horizontal="center"/>
    </xf>
    <xf numFmtId="166" fontId="8" fillId="38" borderId="45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2" fontId="9" fillId="39" borderId="0" xfId="0" applyNumberFormat="1" applyFont="1" applyFill="1" applyAlignment="1">
      <alignment horizontal="left"/>
    </xf>
    <xf numFmtId="2" fontId="9" fillId="33" borderId="0" xfId="0" applyNumberFormat="1" applyFont="1" applyFill="1" applyAlignment="1">
      <alignment horizontal="left"/>
    </xf>
    <xf numFmtId="0" fontId="3" fillId="34" borderId="46" xfId="49" applyFont="1" applyFill="1" applyBorder="1" applyAlignment="1">
      <alignment horizontal="center"/>
      <protection/>
    </xf>
    <xf numFmtId="0" fontId="10" fillId="34" borderId="47" xfId="49" applyFill="1" applyBorder="1" applyAlignment="1">
      <alignment horizontal="center"/>
      <protection/>
    </xf>
    <xf numFmtId="0" fontId="3" fillId="34" borderId="47" xfId="49" applyFont="1" applyFill="1" applyBorder="1" applyAlignment="1">
      <alignment horizontal="center"/>
      <protection/>
    </xf>
    <xf numFmtId="0" fontId="10" fillId="34" borderId="48" xfId="49" applyFill="1" applyBorder="1" applyAlignment="1">
      <alignment horizontal="center"/>
      <protection/>
    </xf>
    <xf numFmtId="164" fontId="3" fillId="40" borderId="46" xfId="49" applyNumberFormat="1" applyFont="1" applyFill="1" applyBorder="1" applyAlignment="1">
      <alignment horizontal="right"/>
      <protection/>
    </xf>
    <xf numFmtId="0" fontId="10" fillId="40" borderId="48" xfId="49" applyFill="1" applyBorder="1" applyAlignment="1">
      <alignment horizontal="left"/>
      <protection/>
    </xf>
    <xf numFmtId="164" fontId="3" fillId="39" borderId="49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1" fontId="12" fillId="33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165" fontId="0" fillId="34" borderId="20" xfId="0" applyNumberFormat="1" applyFont="1" applyFill="1" applyBorder="1" applyAlignment="1">
      <alignment horizontal="center"/>
    </xf>
    <xf numFmtId="165" fontId="3" fillId="34" borderId="20" xfId="0" applyNumberFormat="1" applyFont="1" applyFill="1" applyBorder="1" applyAlignment="1">
      <alignment horizontal="left"/>
    </xf>
    <xf numFmtId="0" fontId="0" fillId="34" borderId="21" xfId="0" applyFont="1" applyFill="1" applyBorder="1" applyAlignment="1">
      <alignment/>
    </xf>
    <xf numFmtId="0" fontId="11" fillId="39" borderId="49" xfId="49" applyFont="1" applyFill="1" applyBorder="1" applyAlignment="1">
      <alignment horizontal="center" vertical="center"/>
      <protection/>
    </xf>
    <xf numFmtId="0" fontId="2" fillId="16" borderId="49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1">
      <selection activeCell="W32" sqref="W32"/>
    </sheetView>
  </sheetViews>
  <sheetFormatPr defaultColWidth="11.28125" defaultRowHeight="13.5" customHeight="1"/>
  <cols>
    <col min="1" max="1" width="2.00390625" style="1" customWidth="1"/>
    <col min="2" max="2" width="7.28125" style="1" customWidth="1"/>
    <col min="3" max="4" width="8.57421875" style="1" customWidth="1"/>
    <col min="5" max="5" width="8.28125" style="2" customWidth="1"/>
    <col min="6" max="15" width="8.28125" style="1" customWidth="1"/>
    <col min="16" max="16" width="8.28125" style="4" customWidth="1"/>
    <col min="17" max="17" width="6.421875" style="4" customWidth="1"/>
    <col min="18" max="18" width="5.57421875" style="4" customWidth="1"/>
    <col min="19" max="19" width="5.8515625" style="4" customWidth="1"/>
    <col min="20" max="28" width="11.28125" style="4" customWidth="1"/>
    <col min="29" max="16384" width="11.28125" style="1" customWidth="1"/>
  </cols>
  <sheetData>
    <row r="1" spans="1:20" ht="13.5" customHeight="1" thickBot="1">
      <c r="A1" s="43"/>
      <c r="B1" s="43"/>
      <c r="C1" s="32"/>
      <c r="D1" s="32"/>
      <c r="E1" s="35"/>
      <c r="F1" s="32"/>
      <c r="G1" s="32"/>
      <c r="H1" s="32"/>
      <c r="I1" s="32"/>
      <c r="J1" s="32"/>
      <c r="K1" s="32"/>
      <c r="L1" s="32"/>
      <c r="M1" s="32"/>
      <c r="N1" s="32"/>
      <c r="O1" s="32"/>
      <c r="P1" s="17"/>
      <c r="Q1" s="17"/>
      <c r="R1" s="17"/>
      <c r="S1" s="17"/>
      <c r="T1" s="17"/>
    </row>
    <row r="2" spans="3:30" ht="13.5" customHeight="1" thickBot="1">
      <c r="C2" s="32"/>
      <c r="D2" s="43"/>
      <c r="E2" s="32"/>
      <c r="F2" s="32"/>
      <c r="G2" s="33"/>
      <c r="H2" s="44"/>
      <c r="I2" s="32"/>
      <c r="J2" s="33" t="s">
        <v>30</v>
      </c>
      <c r="K2" s="122">
        <v>12</v>
      </c>
      <c r="L2" s="45" t="s">
        <v>0</v>
      </c>
      <c r="M2" s="114" t="s">
        <v>33</v>
      </c>
      <c r="N2" s="114"/>
      <c r="O2" s="115"/>
      <c r="P2" s="32"/>
      <c r="Q2" s="46"/>
      <c r="R2" s="17"/>
      <c r="S2" s="17"/>
      <c r="T2" s="17"/>
      <c r="U2" s="17"/>
      <c r="V2" s="17"/>
      <c r="AC2" s="4"/>
      <c r="AD2" s="4"/>
    </row>
    <row r="3" spans="3:22" s="5" customFormat="1" ht="13.5" customHeight="1" thickBot="1">
      <c r="C3" s="48"/>
      <c r="D3" s="17"/>
      <c r="E3" s="47"/>
      <c r="F3" s="47"/>
      <c r="G3" s="18"/>
      <c r="H3" s="17"/>
      <c r="I3" s="17"/>
      <c r="J3" s="17"/>
      <c r="K3" s="17"/>
      <c r="L3" s="17"/>
      <c r="M3" s="17"/>
      <c r="N3" s="17"/>
      <c r="O3" s="17"/>
      <c r="P3" s="17"/>
      <c r="Q3" s="19"/>
      <c r="R3" s="48"/>
      <c r="S3" s="48"/>
      <c r="T3" s="48"/>
      <c r="U3" s="48"/>
      <c r="V3" s="48"/>
    </row>
    <row r="4" spans="3:30" s="3" customFormat="1" ht="13.5" customHeight="1" thickTop="1">
      <c r="C4" s="34"/>
      <c r="D4" s="10" t="s">
        <v>1</v>
      </c>
      <c r="E4" s="11" t="s">
        <v>0</v>
      </c>
      <c r="F4" s="11">
        <v>100</v>
      </c>
      <c r="G4" s="12">
        <v>200</v>
      </c>
      <c r="H4" s="11">
        <v>300</v>
      </c>
      <c r="I4" s="11">
        <v>400</v>
      </c>
      <c r="J4" s="11">
        <v>500</v>
      </c>
      <c r="K4" s="11">
        <v>600</v>
      </c>
      <c r="L4" s="11">
        <v>800</v>
      </c>
      <c r="M4" s="11">
        <v>1000</v>
      </c>
      <c r="N4" s="11">
        <v>2000</v>
      </c>
      <c r="O4" s="11">
        <v>3000</v>
      </c>
      <c r="P4" s="13">
        <v>5000</v>
      </c>
      <c r="Q4" s="48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</row>
    <row r="5" spans="3:30" s="3" customFormat="1" ht="13.5" customHeight="1">
      <c r="C5" s="34"/>
      <c r="D5" s="14">
        <v>50</v>
      </c>
      <c r="E5" s="7">
        <f>K2*0.5</f>
        <v>6</v>
      </c>
      <c r="F5" s="77">
        <f aca="true" t="shared" si="0" ref="F5:F16">F$4/($E5*24000)</f>
        <v>0.0006944444444444445</v>
      </c>
      <c r="G5" s="8">
        <f>G$4/($E5*24000)</f>
        <v>0.001388888888888889</v>
      </c>
      <c r="H5" s="8">
        <f aca="true" t="shared" si="1" ref="H5:P16">H$4/($E5*24000)</f>
        <v>0.0020833333333333333</v>
      </c>
      <c r="I5" s="8">
        <f t="shared" si="1"/>
        <v>0.002777777777777778</v>
      </c>
      <c r="J5" s="8">
        <f t="shared" si="1"/>
        <v>0.003472222222222222</v>
      </c>
      <c r="K5" s="8">
        <f t="shared" si="1"/>
        <v>0.004166666666666667</v>
      </c>
      <c r="L5" s="8">
        <f t="shared" si="1"/>
        <v>0.005555555555555556</v>
      </c>
      <c r="M5" s="60">
        <f t="shared" si="1"/>
        <v>0.006944444444444444</v>
      </c>
      <c r="N5" s="60">
        <f t="shared" si="1"/>
        <v>0.013888888888888888</v>
      </c>
      <c r="O5" s="62">
        <f t="shared" si="1"/>
        <v>0.020833333333333332</v>
      </c>
      <c r="P5" s="61">
        <f t="shared" si="1"/>
        <v>0.034722222222222224</v>
      </c>
      <c r="Q5" s="49"/>
      <c r="R5" s="40"/>
      <c r="S5" s="40"/>
      <c r="T5" s="40"/>
      <c r="U5" s="40"/>
      <c r="V5" s="40"/>
      <c r="W5" s="6"/>
      <c r="X5" s="6"/>
      <c r="Y5" s="6"/>
      <c r="Z5" s="6"/>
      <c r="AA5" s="6"/>
      <c r="AB5" s="6"/>
      <c r="AC5" s="6"/>
      <c r="AD5" s="6"/>
    </row>
    <row r="6" spans="3:30" s="3" customFormat="1" ht="13.5" customHeight="1">
      <c r="C6" s="34"/>
      <c r="D6" s="14">
        <v>55</v>
      </c>
      <c r="E6" s="7">
        <f>K2*0.55</f>
        <v>6.6000000000000005</v>
      </c>
      <c r="F6" s="77">
        <f t="shared" si="0"/>
        <v>0.0006313131313131314</v>
      </c>
      <c r="G6" s="8">
        <f aca="true" t="shared" si="2" ref="G6:G16">G$4/($E6*24000)</f>
        <v>0.0012626262626262627</v>
      </c>
      <c r="H6" s="8">
        <f t="shared" si="1"/>
        <v>0.001893939393939394</v>
      </c>
      <c r="I6" s="8">
        <f t="shared" si="1"/>
        <v>0.0025252525252525255</v>
      </c>
      <c r="J6" s="8">
        <f t="shared" si="1"/>
        <v>0.0031565656565656565</v>
      </c>
      <c r="K6" s="8">
        <f t="shared" si="1"/>
        <v>0.003787878787878788</v>
      </c>
      <c r="L6" s="8">
        <f t="shared" si="1"/>
        <v>0.005050505050505051</v>
      </c>
      <c r="M6" s="54">
        <f t="shared" si="1"/>
        <v>0.006313131313131313</v>
      </c>
      <c r="N6" s="54">
        <f t="shared" si="1"/>
        <v>0.012626262626262626</v>
      </c>
      <c r="O6" s="63">
        <f t="shared" si="1"/>
        <v>0.01893939393939394</v>
      </c>
      <c r="P6" s="55">
        <f t="shared" si="1"/>
        <v>0.03156565656565657</v>
      </c>
      <c r="Q6" s="49"/>
      <c r="R6" s="40"/>
      <c r="S6" s="40"/>
      <c r="T6" s="40"/>
      <c r="U6" s="40"/>
      <c r="V6" s="40"/>
      <c r="W6" s="6"/>
      <c r="X6" s="6"/>
      <c r="Y6" s="6"/>
      <c r="Z6" s="6"/>
      <c r="AA6" s="6"/>
      <c r="AB6" s="6"/>
      <c r="AC6" s="6"/>
      <c r="AD6" s="6"/>
    </row>
    <row r="7" spans="3:30" s="3" customFormat="1" ht="13.5" customHeight="1">
      <c r="C7" s="34"/>
      <c r="D7" s="14">
        <v>60</v>
      </c>
      <c r="E7" s="7">
        <f>K2*0.6</f>
        <v>7.199999999999999</v>
      </c>
      <c r="F7" s="77">
        <f t="shared" si="0"/>
        <v>0.0005787037037037038</v>
      </c>
      <c r="G7" s="8">
        <f t="shared" si="2"/>
        <v>0.0011574074074074076</v>
      </c>
      <c r="H7" s="8">
        <f t="shared" si="1"/>
        <v>0.0017361111111111114</v>
      </c>
      <c r="I7" s="8">
        <f t="shared" si="1"/>
        <v>0.002314814814814815</v>
      </c>
      <c r="J7" s="8">
        <f t="shared" si="1"/>
        <v>0.002893518518518519</v>
      </c>
      <c r="K7" s="8">
        <f t="shared" si="1"/>
        <v>0.003472222222222223</v>
      </c>
      <c r="L7" s="8">
        <f t="shared" si="1"/>
        <v>0.00462962962962963</v>
      </c>
      <c r="M7" s="54">
        <f t="shared" si="1"/>
        <v>0.005787037037037038</v>
      </c>
      <c r="N7" s="54">
        <f t="shared" si="1"/>
        <v>0.011574074074074075</v>
      </c>
      <c r="O7" s="63">
        <f t="shared" si="1"/>
        <v>0.017361111111111115</v>
      </c>
      <c r="P7" s="55">
        <f t="shared" si="1"/>
        <v>0.02893518518518519</v>
      </c>
      <c r="Q7" s="49"/>
      <c r="R7" s="40"/>
      <c r="S7" s="40"/>
      <c r="T7" s="40"/>
      <c r="U7" s="40"/>
      <c r="V7" s="40"/>
      <c r="W7" s="6"/>
      <c r="X7" s="6"/>
      <c r="Y7" s="6"/>
      <c r="Z7" s="6"/>
      <c r="AA7" s="6"/>
      <c r="AB7" s="6"/>
      <c r="AC7" s="6"/>
      <c r="AD7" s="6"/>
    </row>
    <row r="8" spans="3:30" s="3" customFormat="1" ht="13.5" customHeight="1">
      <c r="C8" s="34"/>
      <c r="D8" s="14">
        <v>65</v>
      </c>
      <c r="E8" s="7">
        <f>K2*0.65</f>
        <v>7.800000000000001</v>
      </c>
      <c r="F8" s="77">
        <f t="shared" si="0"/>
        <v>0.0005341880341880341</v>
      </c>
      <c r="G8" s="8">
        <f t="shared" si="2"/>
        <v>0.0010683760683760683</v>
      </c>
      <c r="H8" s="8">
        <f t="shared" si="1"/>
        <v>0.0016025641025641023</v>
      </c>
      <c r="I8" s="8">
        <f t="shared" si="1"/>
        <v>0.0021367521367521365</v>
      </c>
      <c r="J8" s="8">
        <f t="shared" si="1"/>
        <v>0.0026709401709401706</v>
      </c>
      <c r="K8" s="8">
        <f t="shared" si="1"/>
        <v>0.0032051282051282046</v>
      </c>
      <c r="L8" s="8">
        <f t="shared" si="1"/>
        <v>0.004273504273504273</v>
      </c>
      <c r="M8" s="54">
        <f t="shared" si="1"/>
        <v>0.005341880341880341</v>
      </c>
      <c r="N8" s="54">
        <f t="shared" si="1"/>
        <v>0.010683760683760682</v>
      </c>
      <c r="O8" s="63">
        <f t="shared" si="1"/>
        <v>0.016025641025641024</v>
      </c>
      <c r="P8" s="55">
        <f t="shared" si="1"/>
        <v>0.026709401709401705</v>
      </c>
      <c r="Q8" s="49"/>
      <c r="R8" s="40"/>
      <c r="S8" s="40"/>
      <c r="T8" s="40"/>
      <c r="U8" s="40"/>
      <c r="V8" s="40"/>
      <c r="W8" s="6"/>
      <c r="X8" s="6"/>
      <c r="Y8" s="6"/>
      <c r="Z8" s="6"/>
      <c r="AA8" s="6"/>
      <c r="AB8" s="6"/>
      <c r="AC8" s="6"/>
      <c r="AD8" s="6"/>
    </row>
    <row r="9" spans="3:30" s="3" customFormat="1" ht="13.5" customHeight="1">
      <c r="C9" s="34"/>
      <c r="D9" s="14">
        <v>70</v>
      </c>
      <c r="E9" s="7">
        <f>K2*0.7</f>
        <v>8.399999999999999</v>
      </c>
      <c r="F9" s="77">
        <f t="shared" si="0"/>
        <v>0.0004960317460317461</v>
      </c>
      <c r="G9" s="8">
        <f t="shared" si="2"/>
        <v>0.0009920634920634922</v>
      </c>
      <c r="H9" s="8">
        <f t="shared" si="1"/>
        <v>0.0014880952380952382</v>
      </c>
      <c r="I9" s="8">
        <f t="shared" si="1"/>
        <v>0.0019841269841269845</v>
      </c>
      <c r="J9" s="8">
        <f t="shared" si="1"/>
        <v>0.0024801587301587305</v>
      </c>
      <c r="K9" s="8">
        <f t="shared" si="1"/>
        <v>0.0029761904761904765</v>
      </c>
      <c r="L9" s="8">
        <f t="shared" si="1"/>
        <v>0.003968253968253969</v>
      </c>
      <c r="M9" s="54">
        <f t="shared" si="1"/>
        <v>0.004960317460317461</v>
      </c>
      <c r="N9" s="54">
        <f t="shared" si="1"/>
        <v>0.009920634920634922</v>
      </c>
      <c r="O9" s="63">
        <f t="shared" si="1"/>
        <v>0.014880952380952384</v>
      </c>
      <c r="P9" s="55">
        <f t="shared" si="1"/>
        <v>0.024801587301587304</v>
      </c>
      <c r="Q9" s="49"/>
      <c r="R9" s="40"/>
      <c r="S9" s="40"/>
      <c r="T9" s="40"/>
      <c r="U9" s="40"/>
      <c r="V9" s="40"/>
      <c r="W9" s="6"/>
      <c r="X9" s="6"/>
      <c r="Y9" s="6"/>
      <c r="Z9" s="6"/>
      <c r="AA9" s="6"/>
      <c r="AB9" s="6"/>
      <c r="AC9" s="6"/>
      <c r="AD9" s="6"/>
    </row>
    <row r="10" spans="3:30" s="3" customFormat="1" ht="13.5" customHeight="1" thickBot="1">
      <c r="C10" s="34"/>
      <c r="D10" s="14">
        <v>75</v>
      </c>
      <c r="E10" s="7">
        <f>K2*0.75</f>
        <v>9</v>
      </c>
      <c r="F10" s="77">
        <f t="shared" si="0"/>
        <v>0.000462962962962963</v>
      </c>
      <c r="G10" s="8">
        <f t="shared" si="2"/>
        <v>0.000925925925925926</v>
      </c>
      <c r="H10" s="8">
        <f t="shared" si="1"/>
        <v>0.001388888888888889</v>
      </c>
      <c r="I10" s="8">
        <f t="shared" si="1"/>
        <v>0.001851851851851852</v>
      </c>
      <c r="J10" s="8">
        <f t="shared" si="1"/>
        <v>0.0023148148148148147</v>
      </c>
      <c r="K10" s="8">
        <f t="shared" si="1"/>
        <v>0.002777777777777778</v>
      </c>
      <c r="L10" s="8">
        <f t="shared" si="1"/>
        <v>0.003703703703703704</v>
      </c>
      <c r="M10" s="54">
        <f t="shared" si="1"/>
        <v>0.004629629629629629</v>
      </c>
      <c r="N10" s="56">
        <f t="shared" si="1"/>
        <v>0.009259259259259259</v>
      </c>
      <c r="O10" s="65">
        <f t="shared" si="1"/>
        <v>0.013888888888888888</v>
      </c>
      <c r="P10" s="57">
        <f t="shared" si="1"/>
        <v>0.023148148148148147</v>
      </c>
      <c r="Q10" s="49"/>
      <c r="R10" s="40"/>
      <c r="S10" s="40"/>
      <c r="T10" s="40"/>
      <c r="U10" s="40"/>
      <c r="V10" s="40"/>
      <c r="W10" s="6"/>
      <c r="X10" s="6"/>
      <c r="Y10" s="6"/>
      <c r="Z10" s="6"/>
      <c r="AA10" s="6"/>
      <c r="AB10" s="6"/>
      <c r="AC10" s="6"/>
      <c r="AD10" s="6"/>
    </row>
    <row r="11" spans="3:30" s="3" customFormat="1" ht="13.5" customHeight="1" thickBot="1">
      <c r="C11" s="34"/>
      <c r="D11" s="14">
        <v>80</v>
      </c>
      <c r="E11" s="7">
        <f>K2*0.8</f>
        <v>9.600000000000001</v>
      </c>
      <c r="F11" s="77">
        <f t="shared" si="0"/>
        <v>0.0004340277777777777</v>
      </c>
      <c r="G11" s="8">
        <f t="shared" si="2"/>
        <v>0.0008680555555555554</v>
      </c>
      <c r="H11" s="8">
        <f t="shared" si="1"/>
        <v>0.0013020833333333333</v>
      </c>
      <c r="I11" s="8">
        <f t="shared" si="1"/>
        <v>0.0017361111111111108</v>
      </c>
      <c r="J11" s="8">
        <f t="shared" si="1"/>
        <v>0.0021701388888888886</v>
      </c>
      <c r="K11" s="8">
        <f t="shared" si="1"/>
        <v>0.0026041666666666665</v>
      </c>
      <c r="L11" s="9">
        <f t="shared" si="1"/>
        <v>0.0034722222222222216</v>
      </c>
      <c r="M11" s="65">
        <f t="shared" si="1"/>
        <v>0.004340277777777777</v>
      </c>
      <c r="N11" s="106">
        <f t="shared" si="1"/>
        <v>0.008680555555555554</v>
      </c>
      <c r="O11" s="106">
        <f t="shared" si="1"/>
        <v>0.013020833333333332</v>
      </c>
      <c r="P11" s="107">
        <f t="shared" si="1"/>
        <v>0.021701388888888885</v>
      </c>
      <c r="Q11" s="49"/>
      <c r="R11" s="40"/>
      <c r="S11" s="40"/>
      <c r="T11" s="40"/>
      <c r="U11" s="40"/>
      <c r="V11" s="40"/>
      <c r="W11" s="6"/>
      <c r="X11" s="6"/>
      <c r="Y11" s="6"/>
      <c r="Z11" s="6"/>
      <c r="AA11" s="6"/>
      <c r="AB11" s="6"/>
      <c r="AC11" s="6"/>
      <c r="AD11" s="6"/>
    </row>
    <row r="12" spans="3:30" s="3" customFormat="1" ht="13.5" customHeight="1" thickBot="1">
      <c r="C12" s="34"/>
      <c r="D12" s="14">
        <v>85</v>
      </c>
      <c r="E12" s="7">
        <f>K2*0.85</f>
        <v>10.2</v>
      </c>
      <c r="F12" s="77">
        <f t="shared" si="0"/>
        <v>0.00040849673202614386</v>
      </c>
      <c r="G12" s="8">
        <f t="shared" si="2"/>
        <v>0.0008169934640522877</v>
      </c>
      <c r="H12" s="8">
        <f t="shared" si="1"/>
        <v>0.0012254901960784316</v>
      </c>
      <c r="I12" s="8">
        <f t="shared" si="1"/>
        <v>0.0016339869281045754</v>
      </c>
      <c r="J12" s="9">
        <f t="shared" si="1"/>
        <v>0.002042483660130719</v>
      </c>
      <c r="K12" s="53">
        <f t="shared" si="1"/>
        <v>0.002450980392156863</v>
      </c>
      <c r="L12" s="91">
        <f t="shared" si="1"/>
        <v>0.003267973856209151</v>
      </c>
      <c r="M12" s="93">
        <f t="shared" si="1"/>
        <v>0.004084967320261438</v>
      </c>
      <c r="N12" s="108">
        <f t="shared" si="1"/>
        <v>0.008169934640522876</v>
      </c>
      <c r="O12" s="108">
        <f t="shared" si="1"/>
        <v>0.012254901960784315</v>
      </c>
      <c r="P12" s="109">
        <f t="shared" si="1"/>
        <v>0.020424836601307193</v>
      </c>
      <c r="Q12" s="49"/>
      <c r="R12" s="40"/>
      <c r="S12" s="40"/>
      <c r="T12" s="40"/>
      <c r="U12" s="40"/>
      <c r="V12" s="40"/>
      <c r="W12" s="6"/>
      <c r="X12" s="6"/>
      <c r="Y12" s="6"/>
      <c r="Z12" s="6"/>
      <c r="AA12" s="6"/>
      <c r="AB12" s="6"/>
      <c r="AC12" s="6"/>
      <c r="AD12" s="6"/>
    </row>
    <row r="13" spans="3:30" s="3" customFormat="1" ht="13.5" customHeight="1" thickBot="1">
      <c r="C13" s="34"/>
      <c r="D13" s="50">
        <v>90</v>
      </c>
      <c r="E13" s="7">
        <f>K2*0.9</f>
        <v>10.8</v>
      </c>
      <c r="F13" s="77">
        <f t="shared" si="0"/>
        <v>0.00038580246913580245</v>
      </c>
      <c r="G13" s="8">
        <f t="shared" si="2"/>
        <v>0.0007716049382716049</v>
      </c>
      <c r="H13" s="9">
        <f t="shared" si="1"/>
        <v>0.0011574074074074073</v>
      </c>
      <c r="I13" s="9">
        <f t="shared" si="1"/>
        <v>0.0015432098765432098</v>
      </c>
      <c r="J13" s="91">
        <f t="shared" si="1"/>
        <v>0.001929012345679012</v>
      </c>
      <c r="K13" s="93">
        <f t="shared" si="1"/>
        <v>0.0023148148148148147</v>
      </c>
      <c r="L13" s="94">
        <f t="shared" si="1"/>
        <v>0.0030864197530864196</v>
      </c>
      <c r="M13" s="94">
        <f t="shared" si="1"/>
        <v>0.003858024691358024</v>
      </c>
      <c r="N13" s="8">
        <f t="shared" si="1"/>
        <v>0.007716049382716048</v>
      </c>
      <c r="O13" s="63">
        <f t="shared" si="1"/>
        <v>0.011574074074074073</v>
      </c>
      <c r="P13" s="66">
        <f t="shared" si="1"/>
        <v>0.019290123456790122</v>
      </c>
      <c r="Q13" s="49"/>
      <c r="R13" s="40"/>
      <c r="S13" s="40"/>
      <c r="T13" s="40"/>
      <c r="U13" s="40"/>
      <c r="V13" s="40"/>
      <c r="W13" s="6"/>
      <c r="X13" s="6"/>
      <c r="Y13" s="6"/>
      <c r="Z13" s="6"/>
      <c r="AA13" s="6"/>
      <c r="AB13" s="6"/>
      <c r="AC13" s="6"/>
      <c r="AD13" s="6"/>
    </row>
    <row r="14" spans="3:30" s="3" customFormat="1" ht="13.5" customHeight="1" thickBot="1">
      <c r="C14" s="34"/>
      <c r="D14" s="50">
        <v>95</v>
      </c>
      <c r="E14" s="7">
        <f>K2*0.95</f>
        <v>11.399999999999999</v>
      </c>
      <c r="F14" s="80">
        <f t="shared" si="0"/>
        <v>0.0003654970760233919</v>
      </c>
      <c r="G14" s="9">
        <f t="shared" si="2"/>
        <v>0.0007309941520467838</v>
      </c>
      <c r="H14" s="87">
        <f t="shared" si="1"/>
        <v>0.0010964912280701756</v>
      </c>
      <c r="I14" s="91">
        <f t="shared" si="1"/>
        <v>0.0014619883040935676</v>
      </c>
      <c r="J14" s="92">
        <f t="shared" si="1"/>
        <v>0.0018274853801169594</v>
      </c>
      <c r="K14" s="92">
        <f t="shared" si="1"/>
        <v>0.002192982456140351</v>
      </c>
      <c r="L14" s="8">
        <f t="shared" si="1"/>
        <v>0.002923976608187135</v>
      </c>
      <c r="M14" s="54">
        <f t="shared" si="1"/>
        <v>0.003654970760233919</v>
      </c>
      <c r="N14" s="54">
        <f t="shared" si="1"/>
        <v>0.007309941520467838</v>
      </c>
      <c r="O14" s="63">
        <f t="shared" si="1"/>
        <v>0.010964912280701757</v>
      </c>
      <c r="P14" s="55">
        <f t="shared" si="1"/>
        <v>0.018274853801169593</v>
      </c>
      <c r="Q14" s="49"/>
      <c r="R14" s="40"/>
      <c r="S14" s="40"/>
      <c r="T14" s="40"/>
      <c r="U14" s="40"/>
      <c r="V14" s="40"/>
      <c r="W14" s="6"/>
      <c r="X14" s="6"/>
      <c r="Y14" s="6"/>
      <c r="Z14" s="6"/>
      <c r="AA14" s="6"/>
      <c r="AB14" s="6"/>
      <c r="AC14" s="6"/>
      <c r="AD14" s="6"/>
    </row>
    <row r="15" spans="3:30" s="3" customFormat="1" ht="13.5" customHeight="1" thickBot="1">
      <c r="C15" s="34"/>
      <c r="D15" s="50">
        <v>100</v>
      </c>
      <c r="E15" s="78">
        <f>K2</f>
        <v>12</v>
      </c>
      <c r="F15" s="87">
        <f t="shared" si="0"/>
        <v>0.00034722222222222224</v>
      </c>
      <c r="G15" s="87">
        <f t="shared" si="2"/>
        <v>0.0006944444444444445</v>
      </c>
      <c r="H15" s="88">
        <f t="shared" si="1"/>
        <v>0.0010416666666666667</v>
      </c>
      <c r="I15" s="92">
        <f t="shared" si="1"/>
        <v>0.001388888888888889</v>
      </c>
      <c r="J15" s="8">
        <f t="shared" si="1"/>
        <v>0.001736111111111111</v>
      </c>
      <c r="K15" s="8">
        <f t="shared" si="1"/>
        <v>0.0020833333333333333</v>
      </c>
      <c r="L15" s="8">
        <f t="shared" si="1"/>
        <v>0.002777777777777778</v>
      </c>
      <c r="M15" s="54">
        <f t="shared" si="1"/>
        <v>0.003472222222222222</v>
      </c>
      <c r="N15" s="54">
        <f t="shared" si="1"/>
        <v>0.006944444444444444</v>
      </c>
      <c r="O15" s="63">
        <f t="shared" si="1"/>
        <v>0.010416666666666666</v>
      </c>
      <c r="P15" s="55">
        <f t="shared" si="1"/>
        <v>0.017361111111111112</v>
      </c>
      <c r="Q15" s="49"/>
      <c r="R15" s="40"/>
      <c r="S15" s="40"/>
      <c r="T15" s="40"/>
      <c r="U15" s="40"/>
      <c r="V15" s="40"/>
      <c r="W15" s="6"/>
      <c r="X15" s="6"/>
      <c r="Y15" s="6"/>
      <c r="Z15" s="6"/>
      <c r="AA15" s="6"/>
      <c r="AB15" s="6"/>
      <c r="AC15" s="6"/>
      <c r="AD15" s="6"/>
    </row>
    <row r="16" spans="3:30" ht="13.5" customHeight="1" thickBot="1">
      <c r="C16" s="32"/>
      <c r="D16" s="51">
        <v>105</v>
      </c>
      <c r="E16" s="79">
        <f>+K2*1.05</f>
        <v>12.600000000000001</v>
      </c>
      <c r="F16" s="88">
        <f t="shared" si="0"/>
        <v>0.0003306878306878306</v>
      </c>
      <c r="G16" s="89">
        <f t="shared" si="2"/>
        <v>0.0006613756613756612</v>
      </c>
      <c r="H16" s="15">
        <f t="shared" si="1"/>
        <v>0.0009920634920634918</v>
      </c>
      <c r="I16" s="15">
        <f t="shared" si="1"/>
        <v>0.0013227513227513225</v>
      </c>
      <c r="J16" s="15">
        <f t="shared" si="1"/>
        <v>0.0016534391534391531</v>
      </c>
      <c r="K16" s="15">
        <f t="shared" si="1"/>
        <v>0.0019841269841269836</v>
      </c>
      <c r="L16" s="15">
        <f t="shared" si="1"/>
        <v>0.002645502645502645</v>
      </c>
      <c r="M16" s="58">
        <f t="shared" si="1"/>
        <v>0.0033068783068783063</v>
      </c>
      <c r="N16" s="58">
        <f t="shared" si="1"/>
        <v>0.0066137566137566125</v>
      </c>
      <c r="O16" s="64">
        <f t="shared" si="1"/>
        <v>0.009920634920634918</v>
      </c>
      <c r="P16" s="59">
        <f t="shared" si="1"/>
        <v>0.01653439153439153</v>
      </c>
      <c r="Q16" s="49"/>
      <c r="R16" s="17"/>
      <c r="S16" s="17"/>
      <c r="T16" s="17"/>
      <c r="U16" s="17"/>
      <c r="V16" s="17"/>
      <c r="AC16" s="4"/>
      <c r="AD16" s="4"/>
    </row>
    <row r="17" spans="3:30" ht="20.25" customHeight="1" thickTop="1">
      <c r="C17" s="32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AC17" s="4"/>
      <c r="AD17" s="4"/>
    </row>
    <row r="18" spans="1:28" s="128" customFormat="1" ht="18" customHeight="1" thickBot="1">
      <c r="A18" s="123"/>
      <c r="B18" s="124" t="s">
        <v>2</v>
      </c>
      <c r="C18" s="125"/>
      <c r="D18" s="125"/>
      <c r="E18" s="126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7"/>
      <c r="V18" s="127"/>
      <c r="W18" s="127"/>
      <c r="X18" s="127"/>
      <c r="Y18" s="127"/>
      <c r="Z18" s="127"/>
      <c r="AA18" s="127"/>
      <c r="AB18" s="127"/>
    </row>
    <row r="19" spans="1:19" ht="14.25" customHeight="1" thickTop="1">
      <c r="A19" s="32"/>
      <c r="B19" s="67" t="s">
        <v>3</v>
      </c>
      <c r="C19" s="36"/>
      <c r="D19" s="36"/>
      <c r="E19" s="37"/>
      <c r="F19" s="68" t="s">
        <v>4</v>
      </c>
      <c r="G19" s="36"/>
      <c r="H19" s="36"/>
      <c r="I19" s="38" t="s">
        <v>5</v>
      </c>
      <c r="J19" s="36"/>
      <c r="K19" s="36"/>
      <c r="L19" s="36"/>
      <c r="M19" s="36"/>
      <c r="N19" s="110" t="s">
        <v>23</v>
      </c>
      <c r="O19" s="69">
        <f>E5</f>
        <v>6</v>
      </c>
      <c r="P19" s="110" t="s">
        <v>31</v>
      </c>
      <c r="Q19" s="69">
        <f>E7</f>
        <v>7.199999999999999</v>
      </c>
      <c r="R19" s="38" t="s">
        <v>32</v>
      </c>
      <c r="S19" s="17"/>
    </row>
    <row r="20" spans="1:19" ht="14.25" customHeight="1">
      <c r="A20" s="32"/>
      <c r="B20" s="16" t="s">
        <v>6</v>
      </c>
      <c r="C20" s="17"/>
      <c r="D20" s="17"/>
      <c r="E20" s="18"/>
      <c r="F20" s="19" t="s">
        <v>7</v>
      </c>
      <c r="G20" s="17"/>
      <c r="H20" s="17"/>
      <c r="I20" s="17" t="s">
        <v>8</v>
      </c>
      <c r="J20" s="17"/>
      <c r="K20" s="17"/>
      <c r="L20" s="17"/>
      <c r="M20" s="17"/>
      <c r="N20" s="40" t="s">
        <v>23</v>
      </c>
      <c r="O20" s="20">
        <f>E7</f>
        <v>7.199999999999999</v>
      </c>
      <c r="P20" s="40" t="s">
        <v>31</v>
      </c>
      <c r="Q20" s="20">
        <f>E9</f>
        <v>8.399999999999999</v>
      </c>
      <c r="R20" s="21" t="s">
        <v>32</v>
      </c>
      <c r="S20" s="17"/>
    </row>
    <row r="21" spans="1:19" ht="14.25" customHeight="1">
      <c r="A21" s="32"/>
      <c r="B21" s="100" t="s">
        <v>9</v>
      </c>
      <c r="C21" s="101"/>
      <c r="D21" s="101"/>
      <c r="E21" s="102"/>
      <c r="F21" s="103" t="s">
        <v>10</v>
      </c>
      <c r="G21" s="101"/>
      <c r="H21" s="101"/>
      <c r="I21" s="101" t="s">
        <v>11</v>
      </c>
      <c r="J21" s="101"/>
      <c r="K21" s="101"/>
      <c r="L21" s="101"/>
      <c r="M21" s="101"/>
      <c r="N21" s="111" t="s">
        <v>23</v>
      </c>
      <c r="O21" s="104">
        <f>E10</f>
        <v>9</v>
      </c>
      <c r="P21" s="111" t="s">
        <v>31</v>
      </c>
      <c r="Q21" s="104">
        <f>E12</f>
        <v>10.2</v>
      </c>
      <c r="R21" s="105" t="s">
        <v>32</v>
      </c>
      <c r="S21" s="17"/>
    </row>
    <row r="22" spans="1:19" ht="14.25" customHeight="1">
      <c r="A22" s="32"/>
      <c r="B22" s="95" t="s">
        <v>12</v>
      </c>
      <c r="C22" s="96"/>
      <c r="D22" s="96"/>
      <c r="E22" s="97"/>
      <c r="F22" s="98" t="s">
        <v>13</v>
      </c>
      <c r="G22" s="96"/>
      <c r="H22" s="96"/>
      <c r="I22" s="96" t="s">
        <v>14</v>
      </c>
      <c r="J22" s="96"/>
      <c r="K22" s="96"/>
      <c r="L22" s="96"/>
      <c r="M22" s="96"/>
      <c r="N22" s="112" t="s">
        <v>23</v>
      </c>
      <c r="O22" s="90">
        <f>E13</f>
        <v>10.8</v>
      </c>
      <c r="P22" s="112" t="s">
        <v>31</v>
      </c>
      <c r="Q22" s="90">
        <f>E14</f>
        <v>11.399999999999999</v>
      </c>
      <c r="R22" s="99" t="s">
        <v>32</v>
      </c>
      <c r="S22" s="17"/>
    </row>
    <row r="23" spans="1:19" ht="14.25" customHeight="1">
      <c r="A23" s="32"/>
      <c r="B23" s="81" t="s">
        <v>15</v>
      </c>
      <c r="C23" s="82"/>
      <c r="D23" s="82"/>
      <c r="E23" s="83"/>
      <c r="F23" s="84" t="s">
        <v>16</v>
      </c>
      <c r="G23" s="82"/>
      <c r="H23" s="82"/>
      <c r="I23" s="82" t="s">
        <v>17</v>
      </c>
      <c r="J23" s="82"/>
      <c r="K23" s="82"/>
      <c r="L23" s="82"/>
      <c r="M23" s="82"/>
      <c r="N23" s="113" t="s">
        <v>23</v>
      </c>
      <c r="O23" s="85">
        <f>E15</f>
        <v>12</v>
      </c>
      <c r="P23" s="113" t="s">
        <v>31</v>
      </c>
      <c r="Q23" s="85">
        <f>E16</f>
        <v>12.600000000000001</v>
      </c>
      <c r="R23" s="86" t="s">
        <v>32</v>
      </c>
      <c r="S23" s="17"/>
    </row>
    <row r="24" spans="1:19" ht="14.25" customHeight="1">
      <c r="A24" s="32"/>
      <c r="B24" s="16" t="s">
        <v>18</v>
      </c>
      <c r="C24" s="17"/>
      <c r="D24" s="17"/>
      <c r="E24" s="18"/>
      <c r="F24" s="22">
        <v>1</v>
      </c>
      <c r="G24" s="17"/>
      <c r="H24" s="17"/>
      <c r="I24" s="23" t="s">
        <v>19</v>
      </c>
      <c r="J24" s="23"/>
      <c r="K24" s="23"/>
      <c r="L24" s="23"/>
      <c r="M24" s="23"/>
      <c r="N24" s="17"/>
      <c r="O24" s="24">
        <f>E15/0.12</f>
        <v>100</v>
      </c>
      <c r="P24" s="19" t="s">
        <v>20</v>
      </c>
      <c r="Q24" s="17"/>
      <c r="R24" s="21"/>
      <c r="S24" s="17"/>
    </row>
    <row r="25" spans="1:19" ht="14.25" customHeight="1">
      <c r="A25" s="32"/>
      <c r="B25" s="16" t="s">
        <v>18</v>
      </c>
      <c r="C25" s="17"/>
      <c r="D25" s="17"/>
      <c r="E25" s="18"/>
      <c r="F25" s="22">
        <v>1.05</v>
      </c>
      <c r="G25" s="17"/>
      <c r="H25" s="17"/>
      <c r="I25" s="23" t="s">
        <v>19</v>
      </c>
      <c r="J25" s="23"/>
      <c r="K25" s="23"/>
      <c r="L25" s="23"/>
      <c r="M25" s="23"/>
      <c r="N25" s="17"/>
      <c r="O25" s="24">
        <f>E16/0.12</f>
        <v>105.00000000000001</v>
      </c>
      <c r="P25" s="19" t="s">
        <v>20</v>
      </c>
      <c r="Q25" s="17"/>
      <c r="R25" s="21"/>
      <c r="S25" s="17"/>
    </row>
    <row r="26" spans="1:19" ht="14.25" customHeight="1" thickBot="1">
      <c r="A26" s="32"/>
      <c r="B26" s="25" t="s">
        <v>21</v>
      </c>
      <c r="C26" s="26"/>
      <c r="D26" s="26"/>
      <c r="E26" s="27"/>
      <c r="F26" s="28">
        <v>1</v>
      </c>
      <c r="G26" s="26"/>
      <c r="H26" s="26"/>
      <c r="I26" s="29" t="s">
        <v>19</v>
      </c>
      <c r="J26" s="26"/>
      <c r="K26" s="26"/>
      <c r="L26" s="26"/>
      <c r="M26" s="26"/>
      <c r="N26" s="26"/>
      <c r="O26" s="30">
        <f>3*E15/0.24</f>
        <v>150</v>
      </c>
      <c r="P26" s="52" t="s">
        <v>20</v>
      </c>
      <c r="Q26" s="26"/>
      <c r="R26" s="31"/>
      <c r="S26" s="17"/>
    </row>
    <row r="27" spans="1:20" ht="21.75" customHeight="1" thickBot="1" thickTop="1">
      <c r="A27" s="32"/>
      <c r="B27" s="124" t="s">
        <v>39</v>
      </c>
      <c r="C27" s="32"/>
      <c r="D27" s="32"/>
      <c r="E27" s="35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7"/>
      <c r="Q27" s="17"/>
      <c r="R27" s="17"/>
      <c r="S27" s="17"/>
      <c r="T27" s="17"/>
    </row>
    <row r="28" spans="1:28" ht="14.25" customHeight="1" thickTop="1">
      <c r="A28" s="32"/>
      <c r="B28" s="67" t="s">
        <v>26</v>
      </c>
      <c r="C28" s="36"/>
      <c r="D28" s="36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8"/>
      <c r="S28" s="17"/>
      <c r="AB28" s="1"/>
    </row>
    <row r="29" spans="1:28" ht="14.25" customHeight="1">
      <c r="A29" s="32"/>
      <c r="B29" s="70"/>
      <c r="C29" s="71"/>
      <c r="D29" s="71"/>
      <c r="E29" s="75" t="s">
        <v>22</v>
      </c>
      <c r="F29" s="72" t="s">
        <v>23</v>
      </c>
      <c r="G29" s="73">
        <f>5*M14</f>
        <v>0.018274853801169593</v>
      </c>
      <c r="H29" s="72" t="s">
        <v>24</v>
      </c>
      <c r="I29" s="73">
        <f>5*M13</f>
        <v>0.01929012345679012</v>
      </c>
      <c r="J29" s="71"/>
      <c r="K29" s="71"/>
      <c r="L29" s="71"/>
      <c r="M29" s="71"/>
      <c r="N29" s="71"/>
      <c r="O29" s="71"/>
      <c r="P29" s="71"/>
      <c r="Q29" s="71"/>
      <c r="R29" s="74"/>
      <c r="S29" s="17"/>
      <c r="AB29" s="1"/>
    </row>
    <row r="30" spans="1:28" ht="14.25" customHeight="1">
      <c r="A30" s="32"/>
      <c r="B30" s="16"/>
      <c r="C30" s="17"/>
      <c r="D30" s="17"/>
      <c r="E30" s="39" t="s">
        <v>27</v>
      </c>
      <c r="F30" s="40" t="s">
        <v>23</v>
      </c>
      <c r="G30" s="41">
        <f>10*M13</f>
        <v>0.03858024691358024</v>
      </c>
      <c r="H30" s="40" t="s">
        <v>24</v>
      </c>
      <c r="I30" s="41">
        <f>10*M12</f>
        <v>0.04084967320261438</v>
      </c>
      <c r="J30" s="17"/>
      <c r="K30" s="17"/>
      <c r="L30" s="17"/>
      <c r="M30" s="17"/>
      <c r="N30" s="39"/>
      <c r="O30" s="42"/>
      <c r="P30" s="17"/>
      <c r="Q30" s="17"/>
      <c r="R30" s="21"/>
      <c r="S30" s="17"/>
      <c r="AB30" s="1"/>
    </row>
    <row r="31" spans="1:28" ht="14.25" customHeight="1">
      <c r="A31" s="32"/>
      <c r="B31" s="70"/>
      <c r="C31" s="71"/>
      <c r="D31" s="71"/>
      <c r="E31" s="75" t="s">
        <v>25</v>
      </c>
      <c r="F31" s="72" t="s">
        <v>23</v>
      </c>
      <c r="G31" s="73">
        <f>15*M13</f>
        <v>0.057870370370370364</v>
      </c>
      <c r="H31" s="72" t="s">
        <v>24</v>
      </c>
      <c r="I31" s="73">
        <f>15*M12</f>
        <v>0.06127450980392157</v>
      </c>
      <c r="J31" s="71"/>
      <c r="K31" s="71"/>
      <c r="L31" s="71"/>
      <c r="M31" s="71"/>
      <c r="N31" s="75"/>
      <c r="O31" s="76"/>
      <c r="P31" s="71"/>
      <c r="Q31" s="71"/>
      <c r="R31" s="74"/>
      <c r="S31" s="17"/>
      <c r="AB31" s="1"/>
    </row>
    <row r="32" spans="1:28" ht="14.25" customHeight="1">
      <c r="A32" s="32"/>
      <c r="B32" s="16"/>
      <c r="C32" s="17"/>
      <c r="D32" s="17"/>
      <c r="E32" s="39" t="s">
        <v>28</v>
      </c>
      <c r="F32" s="40" t="s">
        <v>23</v>
      </c>
      <c r="G32" s="41">
        <f>21.2*M12</f>
        <v>0.08660130718954248</v>
      </c>
      <c r="H32" s="40" t="s">
        <v>24</v>
      </c>
      <c r="I32" s="41">
        <f>21.2*M11</f>
        <v>0.09201388888888887</v>
      </c>
      <c r="J32" s="17"/>
      <c r="K32" s="17"/>
      <c r="L32" s="17"/>
      <c r="M32" s="17"/>
      <c r="N32" s="39"/>
      <c r="O32" s="42"/>
      <c r="P32" s="17"/>
      <c r="Q32" s="17"/>
      <c r="R32" s="21"/>
      <c r="S32" s="17"/>
      <c r="AB32" s="1"/>
    </row>
    <row r="33" spans="1:28" ht="14.25" customHeight="1" thickBot="1">
      <c r="A33" s="32"/>
      <c r="B33" s="129"/>
      <c r="C33" s="130"/>
      <c r="D33" s="130"/>
      <c r="E33" s="131" t="s">
        <v>29</v>
      </c>
      <c r="F33" s="132" t="s">
        <v>23</v>
      </c>
      <c r="G33" s="133">
        <f>42.2*M12</f>
        <v>0.1723856209150327</v>
      </c>
      <c r="H33" s="132" t="s">
        <v>24</v>
      </c>
      <c r="I33" s="133">
        <f>42.2*M10</f>
        <v>0.19537037037037036</v>
      </c>
      <c r="J33" s="130"/>
      <c r="K33" s="130"/>
      <c r="L33" s="130"/>
      <c r="M33" s="130"/>
      <c r="N33" s="131"/>
      <c r="O33" s="134"/>
      <c r="P33" s="130"/>
      <c r="Q33" s="130"/>
      <c r="R33" s="135"/>
      <c r="S33" s="17"/>
      <c r="AB33" s="1"/>
    </row>
    <row r="34" spans="1:20" ht="13.5" customHeight="1" thickTop="1">
      <c r="A34" s="32"/>
      <c r="B34" s="32"/>
      <c r="C34" s="32"/>
      <c r="D34" s="32"/>
      <c r="E34" s="35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7"/>
      <c r="Q34" s="17"/>
      <c r="R34" s="17"/>
      <c r="S34" s="17"/>
      <c r="T34" s="17"/>
    </row>
    <row r="35" spans="1:20" ht="13.5" customHeight="1">
      <c r="A35" s="32"/>
      <c r="B35" s="32"/>
      <c r="C35" s="32"/>
      <c r="D35" s="32"/>
      <c r="E35" s="35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7"/>
      <c r="Q35" s="17"/>
      <c r="R35" s="17"/>
      <c r="S35" s="17"/>
      <c r="T35" s="17"/>
    </row>
    <row r="36" spans="1:20" ht="13.5" customHeight="1">
      <c r="A36" s="32"/>
      <c r="B36" s="32"/>
      <c r="C36" s="32"/>
      <c r="D36" s="32"/>
      <c r="E36" s="3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17"/>
      <c r="Q36" s="17"/>
      <c r="R36" s="17"/>
      <c r="S36" s="17"/>
      <c r="T36" s="17"/>
    </row>
    <row r="37" spans="1:20" ht="13.5" customHeight="1">
      <c r="A37" s="32"/>
      <c r="B37" s="32"/>
      <c r="C37" s="32"/>
      <c r="D37" s="32"/>
      <c r="E37" s="3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7"/>
      <c r="Q37" s="17"/>
      <c r="R37" s="17"/>
      <c r="S37" s="17"/>
      <c r="T37" s="17"/>
    </row>
    <row r="38" spans="1:20" ht="13.5" customHeight="1">
      <c r="A38" s="32"/>
      <c r="B38" s="32"/>
      <c r="C38" s="32"/>
      <c r="D38" s="32"/>
      <c r="E38" s="3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7"/>
      <c r="Q38" s="17"/>
      <c r="R38" s="17"/>
      <c r="S38" s="17"/>
      <c r="T38" s="17"/>
    </row>
    <row r="39" spans="1:20" ht="13.5" customHeight="1">
      <c r="A39" s="32"/>
      <c r="B39" s="32"/>
      <c r="C39" s="32"/>
      <c r="D39" s="32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17"/>
      <c r="Q39" s="17"/>
      <c r="R39" s="17"/>
      <c r="S39" s="17"/>
      <c r="T39" s="17"/>
    </row>
    <row r="40" spans="1:20" ht="13.5" customHeight="1">
      <c r="A40" s="32"/>
      <c r="B40" s="32"/>
      <c r="C40" s="32"/>
      <c r="D40" s="32"/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17"/>
      <c r="Q40" s="17"/>
      <c r="R40" s="17"/>
      <c r="S40" s="17"/>
      <c r="T40" s="17"/>
    </row>
    <row r="41" spans="1:20" ht="13.5" customHeight="1">
      <c r="A41" s="32"/>
      <c r="B41" s="32"/>
      <c r="C41" s="32"/>
      <c r="D41" s="32"/>
      <c r="E41" s="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17"/>
      <c r="Q41" s="17"/>
      <c r="R41" s="17"/>
      <c r="S41" s="17"/>
      <c r="T41" s="17"/>
    </row>
    <row r="42" spans="1:20" ht="13.5" customHeight="1">
      <c r="A42" s="32"/>
      <c r="B42" s="32"/>
      <c r="C42" s="32"/>
      <c r="D42" s="32"/>
      <c r="E42" s="3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7"/>
      <c r="Q42" s="17"/>
      <c r="R42" s="17"/>
      <c r="S42" s="17"/>
      <c r="T42" s="17"/>
    </row>
    <row r="43" spans="1:20" ht="13.5" customHeight="1">
      <c r="A43" s="32"/>
      <c r="B43" s="32"/>
      <c r="C43" s="32"/>
      <c r="D43" s="32"/>
      <c r="E43" s="35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7"/>
      <c r="Q43" s="17"/>
      <c r="R43" s="17"/>
      <c r="S43" s="17"/>
      <c r="T43" s="17"/>
    </row>
    <row r="44" spans="1:20" ht="13.5" customHeight="1">
      <c r="A44" s="32"/>
      <c r="B44" s="32"/>
      <c r="C44" s="32"/>
      <c r="D44" s="32"/>
      <c r="E44" s="3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7"/>
      <c r="Q44" s="17"/>
      <c r="R44" s="17"/>
      <c r="S44" s="17"/>
      <c r="T44" s="17"/>
    </row>
    <row r="45" spans="1:20" ht="13.5" customHeight="1">
      <c r="A45" s="32"/>
      <c r="B45" s="32"/>
      <c r="C45" s="32"/>
      <c r="D45" s="32"/>
      <c r="E45" s="3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7"/>
      <c r="Q45" s="17"/>
      <c r="R45" s="17"/>
      <c r="S45" s="17"/>
      <c r="T45" s="17"/>
    </row>
    <row r="46" spans="1:20" ht="13.5" customHeight="1">
      <c r="A46" s="32"/>
      <c r="B46" s="32"/>
      <c r="C46" s="32"/>
      <c r="D46" s="32"/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7"/>
      <c r="Q46" s="17"/>
      <c r="R46" s="17"/>
      <c r="S46" s="17"/>
      <c r="T46" s="17"/>
    </row>
    <row r="47" spans="1:20" ht="13.5" customHeight="1">
      <c r="A47" s="32"/>
      <c r="B47" s="32"/>
      <c r="C47" s="32"/>
      <c r="D47" s="32"/>
      <c r="E47" s="35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7"/>
      <c r="Q47" s="17"/>
      <c r="R47" s="17"/>
      <c r="S47" s="17"/>
      <c r="T47" s="17"/>
    </row>
  </sheetData>
  <sheetProtection sheet="1"/>
  <printOptions/>
  <pageMargins left="0.7874015748031497" right="0.5118110236220472" top="0.7480314960629921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&amp;CTableau VMA - CP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5" sqref="I15"/>
    </sheetView>
  </sheetViews>
  <sheetFormatPr defaultColWidth="11.421875" defaultRowHeight="12.75"/>
  <sheetData>
    <row r="1" spans="1:6" ht="18.75" thickBot="1">
      <c r="A1" s="136" t="s">
        <v>34</v>
      </c>
      <c r="B1" s="136"/>
      <c r="C1" s="136"/>
      <c r="D1" s="136"/>
      <c r="E1" s="136"/>
      <c r="F1" s="136"/>
    </row>
    <row r="2" spans="1:6" ht="16.5" thickBot="1">
      <c r="A2" s="137" t="s">
        <v>35</v>
      </c>
      <c r="B2" s="137"/>
      <c r="C2" s="137"/>
      <c r="D2" s="137"/>
      <c r="E2" s="137" t="s">
        <v>36</v>
      </c>
      <c r="F2" s="137"/>
    </row>
    <row r="3" spans="1:6" ht="16.5" thickBot="1">
      <c r="A3" s="116">
        <v>7</v>
      </c>
      <c r="B3" s="117" t="s">
        <v>37</v>
      </c>
      <c r="C3" s="118">
        <v>0</v>
      </c>
      <c r="D3" s="119" t="s">
        <v>38</v>
      </c>
      <c r="E3" s="120">
        <v>12.857142857142858</v>
      </c>
      <c r="F3" s="121" t="s">
        <v>0</v>
      </c>
    </row>
    <row r="4" spans="1:6" ht="16.5" thickBot="1">
      <c r="A4" s="116">
        <v>6</v>
      </c>
      <c r="B4" s="117" t="s">
        <v>37</v>
      </c>
      <c r="C4" s="118">
        <v>55</v>
      </c>
      <c r="D4" s="119" t="s">
        <v>38</v>
      </c>
      <c r="E4" s="120">
        <v>13.012048192771084</v>
      </c>
      <c r="F4" s="121" t="s">
        <v>0</v>
      </c>
    </row>
    <row r="5" spans="1:6" ht="16.5" thickBot="1">
      <c r="A5" s="116">
        <v>6</v>
      </c>
      <c r="B5" s="117" t="s">
        <v>37</v>
      </c>
      <c r="C5" s="118">
        <v>50</v>
      </c>
      <c r="D5" s="119" t="s">
        <v>38</v>
      </c>
      <c r="E5" s="120">
        <v>13.170731707317072</v>
      </c>
      <c r="F5" s="121" t="s">
        <v>0</v>
      </c>
    </row>
    <row r="6" spans="1:6" ht="16.5" thickBot="1">
      <c r="A6" s="116">
        <v>6</v>
      </c>
      <c r="B6" s="117" t="s">
        <v>37</v>
      </c>
      <c r="C6" s="118">
        <v>45</v>
      </c>
      <c r="D6" s="119" t="s">
        <v>38</v>
      </c>
      <c r="E6" s="120">
        <v>13.333333333333334</v>
      </c>
      <c r="F6" s="121" t="s">
        <v>0</v>
      </c>
    </row>
    <row r="7" spans="1:6" ht="16.5" thickBot="1">
      <c r="A7" s="116">
        <v>6</v>
      </c>
      <c r="B7" s="117" t="s">
        <v>37</v>
      </c>
      <c r="C7" s="118">
        <v>40</v>
      </c>
      <c r="D7" s="119" t="s">
        <v>38</v>
      </c>
      <c r="E7" s="120">
        <v>13.5</v>
      </c>
      <c r="F7" s="121" t="s">
        <v>0</v>
      </c>
    </row>
    <row r="8" spans="1:6" ht="16.5" thickBot="1">
      <c r="A8" s="116">
        <v>6</v>
      </c>
      <c r="B8" s="117" t="s">
        <v>37</v>
      </c>
      <c r="C8" s="118">
        <v>35</v>
      </c>
      <c r="D8" s="119" t="s">
        <v>38</v>
      </c>
      <c r="E8" s="120">
        <v>13.670886075949367</v>
      </c>
      <c r="F8" s="121" t="s">
        <v>0</v>
      </c>
    </row>
    <row r="9" spans="1:6" ht="16.5" thickBot="1">
      <c r="A9" s="116">
        <v>6</v>
      </c>
      <c r="B9" s="117" t="s">
        <v>37</v>
      </c>
      <c r="C9" s="118">
        <v>30</v>
      </c>
      <c r="D9" s="119" t="s">
        <v>38</v>
      </c>
      <c r="E9" s="120">
        <v>13.846153846153847</v>
      </c>
      <c r="F9" s="121" t="s">
        <v>0</v>
      </c>
    </row>
    <row r="10" spans="1:6" ht="16.5" thickBot="1">
      <c r="A10" s="116">
        <v>6</v>
      </c>
      <c r="B10" s="117" t="s">
        <v>37</v>
      </c>
      <c r="C10" s="118">
        <v>25</v>
      </c>
      <c r="D10" s="119" t="s">
        <v>38</v>
      </c>
      <c r="E10" s="120">
        <v>14.025974025974026</v>
      </c>
      <c r="F10" s="121" t="s">
        <v>0</v>
      </c>
    </row>
    <row r="11" spans="1:6" ht="16.5" thickBot="1">
      <c r="A11" s="116">
        <v>6</v>
      </c>
      <c r="B11" s="117" t="s">
        <v>37</v>
      </c>
      <c r="C11" s="118">
        <v>20</v>
      </c>
      <c r="D11" s="119" t="s">
        <v>38</v>
      </c>
      <c r="E11" s="120">
        <v>14.210526315789474</v>
      </c>
      <c r="F11" s="121" t="s">
        <v>0</v>
      </c>
    </row>
    <row r="12" spans="1:6" ht="16.5" thickBot="1">
      <c r="A12" s="116">
        <v>6</v>
      </c>
      <c r="B12" s="117" t="s">
        <v>37</v>
      </c>
      <c r="C12" s="118">
        <v>15</v>
      </c>
      <c r="D12" s="119" t="s">
        <v>38</v>
      </c>
      <c r="E12" s="120">
        <v>14.4</v>
      </c>
      <c r="F12" s="121" t="s">
        <v>0</v>
      </c>
    </row>
    <row r="13" spans="1:6" ht="16.5" thickBot="1">
      <c r="A13" s="116">
        <v>6</v>
      </c>
      <c r="B13" s="117" t="s">
        <v>37</v>
      </c>
      <c r="C13" s="118">
        <v>10</v>
      </c>
      <c r="D13" s="119" t="s">
        <v>38</v>
      </c>
      <c r="E13" s="120">
        <v>14.594594594594595</v>
      </c>
      <c r="F13" s="121" t="s">
        <v>0</v>
      </c>
    </row>
    <row r="14" spans="1:6" ht="16.5" thickBot="1">
      <c r="A14" s="116">
        <v>6</v>
      </c>
      <c r="B14" s="117" t="s">
        <v>37</v>
      </c>
      <c r="C14" s="118">
        <v>5</v>
      </c>
      <c r="D14" s="119" t="s">
        <v>38</v>
      </c>
      <c r="E14" s="120">
        <v>14.794520547945206</v>
      </c>
      <c r="F14" s="121" t="s">
        <v>0</v>
      </c>
    </row>
    <row r="15" spans="1:6" ht="16.5" thickBot="1">
      <c r="A15" s="116">
        <v>6</v>
      </c>
      <c r="B15" s="117" t="s">
        <v>37</v>
      </c>
      <c r="C15" s="118">
        <v>0</v>
      </c>
      <c r="D15" s="119" t="s">
        <v>38</v>
      </c>
      <c r="E15" s="120">
        <v>15</v>
      </c>
      <c r="F15" s="121" t="s">
        <v>0</v>
      </c>
    </row>
    <row r="16" spans="1:6" ht="16.5" thickBot="1">
      <c r="A16" s="116">
        <v>5</v>
      </c>
      <c r="B16" s="117" t="s">
        <v>37</v>
      </c>
      <c r="C16" s="118">
        <v>55</v>
      </c>
      <c r="D16" s="119" t="s">
        <v>38</v>
      </c>
      <c r="E16" s="120">
        <v>15.211267605633802</v>
      </c>
      <c r="F16" s="121" t="s">
        <v>0</v>
      </c>
    </row>
    <row r="17" spans="1:6" ht="16.5" thickBot="1">
      <c r="A17" s="116">
        <v>5</v>
      </c>
      <c r="B17" s="117" t="s">
        <v>37</v>
      </c>
      <c r="C17" s="118">
        <v>50</v>
      </c>
      <c r="D17" s="119" t="s">
        <v>38</v>
      </c>
      <c r="E17" s="120">
        <v>15.428571428571429</v>
      </c>
      <c r="F17" s="121" t="s">
        <v>0</v>
      </c>
    </row>
    <row r="18" spans="1:6" ht="16.5" thickBot="1">
      <c r="A18" s="116">
        <v>5</v>
      </c>
      <c r="B18" s="117" t="s">
        <v>37</v>
      </c>
      <c r="C18" s="118">
        <v>45</v>
      </c>
      <c r="D18" s="119" t="s">
        <v>38</v>
      </c>
      <c r="E18" s="120">
        <v>15.652173913043478</v>
      </c>
      <c r="F18" s="121" t="s">
        <v>0</v>
      </c>
    </row>
    <row r="19" spans="1:6" ht="16.5" thickBot="1">
      <c r="A19" s="116">
        <v>5</v>
      </c>
      <c r="B19" s="117" t="s">
        <v>37</v>
      </c>
      <c r="C19" s="118">
        <v>40</v>
      </c>
      <c r="D19" s="119" t="s">
        <v>38</v>
      </c>
      <c r="E19" s="120">
        <v>15.882352941176471</v>
      </c>
      <c r="F19" s="121" t="s">
        <v>0</v>
      </c>
    </row>
    <row r="20" spans="1:6" ht="16.5" thickBot="1">
      <c r="A20" s="116">
        <v>5</v>
      </c>
      <c r="B20" s="117" t="s">
        <v>37</v>
      </c>
      <c r="C20" s="118">
        <v>35</v>
      </c>
      <c r="D20" s="119" t="s">
        <v>38</v>
      </c>
      <c r="E20" s="120">
        <v>16.119402985074625</v>
      </c>
      <c r="F20" s="121" t="s">
        <v>0</v>
      </c>
    </row>
    <row r="21" spans="1:6" ht="16.5" thickBot="1">
      <c r="A21" s="116">
        <v>5</v>
      </c>
      <c r="B21" s="117" t="s">
        <v>37</v>
      </c>
      <c r="C21" s="118">
        <v>30</v>
      </c>
      <c r="D21" s="119" t="s">
        <v>38</v>
      </c>
      <c r="E21" s="120">
        <v>16.363636363636363</v>
      </c>
      <c r="F21" s="121" t="s">
        <v>0</v>
      </c>
    </row>
    <row r="22" spans="1:6" ht="16.5" thickBot="1">
      <c r="A22" s="116">
        <v>5</v>
      </c>
      <c r="B22" s="117" t="s">
        <v>37</v>
      </c>
      <c r="C22" s="118">
        <v>25</v>
      </c>
      <c r="D22" s="119" t="s">
        <v>38</v>
      </c>
      <c r="E22" s="120">
        <v>16.615384615384617</v>
      </c>
      <c r="F22" s="121" t="s">
        <v>0</v>
      </c>
    </row>
    <row r="23" spans="1:6" ht="16.5" thickBot="1">
      <c r="A23" s="116">
        <v>5</v>
      </c>
      <c r="B23" s="117" t="s">
        <v>37</v>
      </c>
      <c r="C23" s="118">
        <v>20</v>
      </c>
      <c r="D23" s="119" t="s">
        <v>38</v>
      </c>
      <c r="E23" s="120">
        <v>16.875</v>
      </c>
      <c r="F23" s="121" t="s">
        <v>0</v>
      </c>
    </row>
    <row r="24" spans="1:6" ht="16.5" thickBot="1">
      <c r="A24" s="116">
        <v>5</v>
      </c>
      <c r="B24" s="117" t="s">
        <v>37</v>
      </c>
      <c r="C24" s="118">
        <v>15</v>
      </c>
      <c r="D24" s="119" t="s">
        <v>38</v>
      </c>
      <c r="E24" s="120">
        <v>17.142857142857142</v>
      </c>
      <c r="F24" s="121" t="s">
        <v>0</v>
      </c>
    </row>
    <row r="25" spans="1:6" ht="16.5" thickBot="1">
      <c r="A25" s="116">
        <v>5</v>
      </c>
      <c r="B25" s="117" t="s">
        <v>37</v>
      </c>
      <c r="C25" s="118">
        <v>10</v>
      </c>
      <c r="D25" s="119" t="s">
        <v>38</v>
      </c>
      <c r="E25" s="120">
        <v>17.419354838709676</v>
      </c>
      <c r="F25" s="121" t="s">
        <v>0</v>
      </c>
    </row>
    <row r="26" spans="1:6" ht="16.5" thickBot="1">
      <c r="A26" s="116">
        <v>5</v>
      </c>
      <c r="B26" s="117" t="s">
        <v>37</v>
      </c>
      <c r="C26" s="118">
        <v>5</v>
      </c>
      <c r="D26" s="119" t="s">
        <v>38</v>
      </c>
      <c r="E26" s="120">
        <v>17.704918032786885</v>
      </c>
      <c r="F26" s="121" t="s">
        <v>0</v>
      </c>
    </row>
    <row r="27" spans="1:6" ht="16.5" thickBot="1">
      <c r="A27" s="116">
        <v>5</v>
      </c>
      <c r="B27" s="117" t="s">
        <v>37</v>
      </c>
      <c r="C27" s="118">
        <v>0</v>
      </c>
      <c r="D27" s="119" t="s">
        <v>38</v>
      </c>
      <c r="E27" s="120">
        <v>18</v>
      </c>
      <c r="F27" s="121" t="s">
        <v>0</v>
      </c>
    </row>
    <row r="28" spans="1:6" ht="16.5" thickBot="1">
      <c r="A28" s="116">
        <v>4</v>
      </c>
      <c r="B28" s="117" t="s">
        <v>37</v>
      </c>
      <c r="C28" s="118">
        <v>55</v>
      </c>
      <c r="D28" s="119" t="s">
        <v>38</v>
      </c>
      <c r="E28" s="120">
        <v>18.305084745762713</v>
      </c>
      <c r="F28" s="121" t="s">
        <v>0</v>
      </c>
    </row>
    <row r="29" spans="1:6" ht="16.5" thickBot="1">
      <c r="A29" s="116">
        <v>4</v>
      </c>
      <c r="B29" s="117" t="s">
        <v>37</v>
      </c>
      <c r="C29" s="118">
        <v>50</v>
      </c>
      <c r="D29" s="119" t="s">
        <v>38</v>
      </c>
      <c r="E29" s="120">
        <v>18.620689655172413</v>
      </c>
      <c r="F29" s="121" t="s">
        <v>0</v>
      </c>
    </row>
    <row r="30" spans="1:6" ht="16.5" thickBot="1">
      <c r="A30" s="116">
        <v>4</v>
      </c>
      <c r="B30" s="117" t="s">
        <v>37</v>
      </c>
      <c r="C30" s="118">
        <v>45</v>
      </c>
      <c r="D30" s="119" t="s">
        <v>38</v>
      </c>
      <c r="E30" s="120">
        <v>18.94736842105263</v>
      </c>
      <c r="F30" s="121" t="s">
        <v>0</v>
      </c>
    </row>
    <row r="31" spans="1:6" ht="16.5" thickBot="1">
      <c r="A31" s="116">
        <v>4</v>
      </c>
      <c r="B31" s="117" t="s">
        <v>37</v>
      </c>
      <c r="C31" s="118">
        <v>40</v>
      </c>
      <c r="D31" s="119" t="s">
        <v>38</v>
      </c>
      <c r="E31" s="120">
        <v>19.285714285714285</v>
      </c>
      <c r="F31" s="121" t="s">
        <v>0</v>
      </c>
    </row>
    <row r="32" spans="1:6" ht="16.5" thickBot="1">
      <c r="A32" s="116">
        <v>4</v>
      </c>
      <c r="B32" s="117" t="s">
        <v>37</v>
      </c>
      <c r="C32" s="118">
        <v>35</v>
      </c>
      <c r="D32" s="119" t="s">
        <v>38</v>
      </c>
      <c r="E32" s="120">
        <v>19.636363636363637</v>
      </c>
      <c r="F32" s="121" t="s">
        <v>0</v>
      </c>
    </row>
    <row r="33" spans="1:6" ht="16.5" thickBot="1">
      <c r="A33" s="116">
        <v>4</v>
      </c>
      <c r="B33" s="117" t="s">
        <v>37</v>
      </c>
      <c r="C33" s="118">
        <v>30</v>
      </c>
      <c r="D33" s="119" t="s">
        <v>38</v>
      </c>
      <c r="E33" s="120">
        <v>20</v>
      </c>
      <c r="F33" s="121" t="s">
        <v>0</v>
      </c>
    </row>
    <row r="34" spans="1:6" ht="16.5" thickBot="1">
      <c r="A34" s="116">
        <v>4</v>
      </c>
      <c r="B34" s="117" t="s">
        <v>37</v>
      </c>
      <c r="C34" s="118">
        <v>25</v>
      </c>
      <c r="D34" s="119" t="s">
        <v>38</v>
      </c>
      <c r="E34" s="120">
        <v>20.37735849056604</v>
      </c>
      <c r="F34" s="121" t="s">
        <v>0</v>
      </c>
    </row>
    <row r="35" spans="1:6" ht="16.5" thickBot="1">
      <c r="A35" s="116">
        <v>4</v>
      </c>
      <c r="B35" s="117" t="s">
        <v>37</v>
      </c>
      <c r="C35" s="118">
        <v>20</v>
      </c>
      <c r="D35" s="119" t="s">
        <v>38</v>
      </c>
      <c r="E35" s="120">
        <v>20.76923076923077</v>
      </c>
      <c r="F35" s="121" t="s">
        <v>0</v>
      </c>
    </row>
    <row r="36" spans="1:6" ht="16.5" thickBot="1">
      <c r="A36" s="116">
        <v>4</v>
      </c>
      <c r="B36" s="117" t="s">
        <v>37</v>
      </c>
      <c r="C36" s="118">
        <v>15</v>
      </c>
      <c r="D36" s="119" t="s">
        <v>38</v>
      </c>
      <c r="E36" s="120">
        <v>21.176470588235293</v>
      </c>
      <c r="F36" s="121" t="s">
        <v>0</v>
      </c>
    </row>
    <row r="37" spans="1:6" ht="16.5" thickBot="1">
      <c r="A37" s="116">
        <v>4</v>
      </c>
      <c r="B37" s="117" t="s">
        <v>37</v>
      </c>
      <c r="C37" s="118">
        <v>10</v>
      </c>
      <c r="D37" s="119" t="s">
        <v>38</v>
      </c>
      <c r="E37" s="120">
        <v>21.6</v>
      </c>
      <c r="F37" s="121" t="s">
        <v>0</v>
      </c>
    </row>
    <row r="38" spans="1:6" ht="16.5" thickBot="1">
      <c r="A38" s="116">
        <v>4</v>
      </c>
      <c r="B38" s="117" t="s">
        <v>37</v>
      </c>
      <c r="C38" s="118">
        <v>5</v>
      </c>
      <c r="D38" s="119" t="s">
        <v>38</v>
      </c>
      <c r="E38" s="120">
        <v>22.040816326530614</v>
      </c>
      <c r="F38" s="121" t="s">
        <v>0</v>
      </c>
    </row>
    <row r="39" spans="1:6" ht="16.5" thickBot="1">
      <c r="A39" s="116">
        <v>4</v>
      </c>
      <c r="B39" s="117" t="s">
        <v>37</v>
      </c>
      <c r="C39" s="118">
        <v>0</v>
      </c>
      <c r="D39" s="119" t="s">
        <v>38</v>
      </c>
      <c r="E39" s="120">
        <v>22.5</v>
      </c>
      <c r="F39" s="121" t="s">
        <v>0</v>
      </c>
    </row>
    <row r="40" spans="1:6" ht="16.5" thickBot="1">
      <c r="A40" s="116">
        <v>3</v>
      </c>
      <c r="B40" s="117" t="s">
        <v>37</v>
      </c>
      <c r="C40" s="118">
        <v>55</v>
      </c>
      <c r="D40" s="119" t="s">
        <v>38</v>
      </c>
      <c r="E40" s="120">
        <v>22.97872340425532</v>
      </c>
      <c r="F40" s="121" t="s">
        <v>0</v>
      </c>
    </row>
    <row r="41" spans="1:6" ht="16.5" thickBot="1">
      <c r="A41" s="116">
        <v>3</v>
      </c>
      <c r="B41" s="117" t="s">
        <v>37</v>
      </c>
      <c r="C41" s="118">
        <v>50</v>
      </c>
      <c r="D41" s="119" t="s">
        <v>38</v>
      </c>
      <c r="E41" s="120">
        <v>23.47826086956522</v>
      </c>
      <c r="F41" s="121" t="s">
        <v>0</v>
      </c>
    </row>
    <row r="42" spans="1:6" ht="16.5" thickBot="1">
      <c r="A42" s="116">
        <v>3</v>
      </c>
      <c r="B42" s="117" t="s">
        <v>37</v>
      </c>
      <c r="C42" s="118">
        <v>45</v>
      </c>
      <c r="D42" s="119" t="s">
        <v>38</v>
      </c>
      <c r="E42" s="120">
        <v>24</v>
      </c>
      <c r="F42" s="121" t="s">
        <v>0</v>
      </c>
    </row>
    <row r="43" spans="1:6" ht="16.5" thickBot="1">
      <c r="A43" s="116">
        <v>3</v>
      </c>
      <c r="B43" s="117" t="s">
        <v>37</v>
      </c>
      <c r="C43" s="118">
        <v>40</v>
      </c>
      <c r="D43" s="119" t="s">
        <v>38</v>
      </c>
      <c r="E43" s="120">
        <v>24.545454545454547</v>
      </c>
      <c r="F43" s="121" t="s">
        <v>0</v>
      </c>
    </row>
  </sheetData>
  <sheetProtection/>
  <mergeCells count="3">
    <mergeCell ref="A1:F1"/>
    <mergeCell ref="A2:D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Thierry KUROWSKI</cp:lastModifiedBy>
  <cp:lastPrinted>2016-06-11T21:11:30Z</cp:lastPrinted>
  <dcterms:created xsi:type="dcterms:W3CDTF">2003-11-27T20:45:21Z</dcterms:created>
  <dcterms:modified xsi:type="dcterms:W3CDTF">2018-10-11T14:40:45Z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